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Back Guillermo\Academia\Cursos online\Videos con su Excel\"/>
    </mc:Choice>
  </mc:AlternateContent>
  <bookViews>
    <workbookView xWindow="0" yWindow="0" windowWidth="20490" windowHeight="7620"/>
  </bookViews>
  <sheets>
    <sheet name="Financieras" sheetId="3" r:id="rId1"/>
    <sheet name="Tabla" sheetId="1" r:id="rId2"/>
    <sheet name="Curva Rendim" sheetId="4" r:id="rId3"/>
    <sheet name="Solver" sheetId="5" r:id="rId4"/>
  </sheets>
  <definedNames>
    <definedName name="solver_adj" localSheetId="3" hidden="1">Solver!$B$3</definedName>
    <definedName name="solver_cvg" localSheetId="3" hidden="1">0.0001</definedName>
    <definedName name="solver_drv" localSheetId="3" hidden="1">2</definedName>
    <definedName name="solver_eng" localSheetId="3" hidden="1">1</definedName>
    <definedName name="solver_est" localSheetId="3" hidden="1">1</definedName>
    <definedName name="solver_itr" localSheetId="3" hidden="1">2147483647</definedName>
    <definedName name="solver_mip" localSheetId="3" hidden="1">2147483647</definedName>
    <definedName name="solver_mni" localSheetId="3" hidden="1">30</definedName>
    <definedName name="solver_mrt" localSheetId="3" hidden="1">0.075</definedName>
    <definedName name="solver_msl" localSheetId="3" hidden="1">2</definedName>
    <definedName name="solver_neg" localSheetId="3" hidden="1">1</definedName>
    <definedName name="solver_nod" localSheetId="3" hidden="1">2147483647</definedName>
    <definedName name="solver_num" localSheetId="3" hidden="1">0</definedName>
    <definedName name="solver_nwt" localSheetId="3" hidden="1">1</definedName>
    <definedName name="solver_opt" localSheetId="3" hidden="1">Solver!$G$3</definedName>
    <definedName name="solver_pre" localSheetId="3" hidden="1">0.000001</definedName>
    <definedName name="solver_rbv" localSheetId="3" hidden="1">2</definedName>
    <definedName name="solver_rlx" localSheetId="3" hidden="1">2</definedName>
    <definedName name="solver_rsd" localSheetId="3" hidden="1">0</definedName>
    <definedName name="solver_scl" localSheetId="3" hidden="1">2</definedName>
    <definedName name="solver_sho" localSheetId="3" hidden="1">2</definedName>
    <definedName name="solver_ssz" localSheetId="3" hidden="1">100</definedName>
    <definedName name="solver_tim" localSheetId="3" hidden="1">2147483647</definedName>
    <definedName name="solver_tol" localSheetId="3" hidden="1">0.01</definedName>
    <definedName name="solver_typ" localSheetId="3" hidden="1">3</definedName>
    <definedName name="solver_val" localSheetId="3" hidden="1">0.07</definedName>
    <definedName name="solver_ver" localSheetId="3" hidden="1">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5" l="1"/>
  <c r="F25" i="3"/>
  <c r="G8" i="3"/>
  <c r="D8" i="1"/>
  <c r="D9" i="1"/>
  <c r="D10" i="1"/>
  <c r="D11" i="1"/>
  <c r="D12" i="1"/>
  <c r="D7" i="1"/>
  <c r="C9" i="1" l="1"/>
  <c r="C10" i="1" s="1"/>
  <c r="C8" i="1"/>
  <c r="E9" i="1" s="1"/>
  <c r="E7" i="1"/>
  <c r="C7" i="1"/>
  <c r="E8" i="1" s="1"/>
  <c r="D26" i="3"/>
  <c r="E26" i="3" s="1"/>
  <c r="C26" i="3"/>
  <c r="D27" i="3" s="1"/>
  <c r="E27" i="3" s="1"/>
  <c r="E12" i="3"/>
  <c r="C13" i="3"/>
  <c r="D13" i="3"/>
  <c r="E13" i="3"/>
  <c r="G13" i="3"/>
  <c r="C14" i="3"/>
  <c r="D14" i="3"/>
  <c r="E14" i="3"/>
  <c r="G14" i="3"/>
  <c r="C15" i="3"/>
  <c r="D15" i="3"/>
  <c r="E15" i="3"/>
  <c r="G15" i="3"/>
  <c r="C16" i="3"/>
  <c r="D16" i="3"/>
  <c r="E16" i="3"/>
  <c r="G16" i="3"/>
  <c r="C17" i="3"/>
  <c r="D17" i="3"/>
  <c r="E17" i="3"/>
  <c r="G17" i="3"/>
  <c r="C18" i="3"/>
  <c r="D18" i="3"/>
  <c r="E18" i="3"/>
  <c r="G18" i="3"/>
  <c r="E11" i="1" l="1"/>
  <c r="C11" i="1"/>
  <c r="E10" i="1"/>
  <c r="C27" i="3"/>
  <c r="E12" i="1" l="1"/>
  <c r="C12" i="1"/>
  <c r="C28" i="3"/>
  <c r="D28" i="3"/>
  <c r="E28" i="3" s="1"/>
  <c r="C29" i="3" l="1"/>
  <c r="D29" i="3"/>
  <c r="E29" i="3" s="1"/>
  <c r="D30" i="3" l="1"/>
  <c r="E30" i="3" s="1"/>
  <c r="C30" i="3"/>
  <c r="D31" i="3" l="1"/>
  <c r="E31" i="3" s="1"/>
  <c r="C31" i="3"/>
  <c r="F6" i="1" l="1"/>
  <c r="J15" i="1" s="1"/>
</calcChain>
</file>

<file path=xl/sharedStrings.xml><?xml version="1.0" encoding="utf-8"?>
<sst xmlns="http://schemas.openxmlformats.org/spreadsheetml/2006/main" count="54" uniqueCount="30">
  <si>
    <t>Precio</t>
  </si>
  <si>
    <t>TIR</t>
  </si>
  <si>
    <t>Características de emisión</t>
  </si>
  <si>
    <t>Cupón</t>
  </si>
  <si>
    <t>* Moneda: dólares estadounidenses</t>
  </si>
  <si>
    <t>Fecha</t>
  </si>
  <si>
    <t>Amort.</t>
  </si>
  <si>
    <t>V. Residual</t>
  </si>
  <si>
    <t xml:space="preserve">Interés </t>
  </si>
  <si>
    <t>Cash flow</t>
  </si>
  <si>
    <t>* Amortización del capital al vencimiento: 15-10-23 (bullet)</t>
  </si>
  <si>
    <t>* Intereses semestrales, tasa fija (convención 30/360)</t>
  </si>
  <si>
    <t>* Fecha pago intereses: 15 de abril y 15 de octubre</t>
  </si>
  <si>
    <t>Recordar: los detalles siempre se encuentran en el prospecto de emisión</t>
  </si>
  <si>
    <t xml:space="preserve">  --&gt; Precio con función VNA no periódico</t>
  </si>
  <si>
    <t>Las funciones TIR y NPV en general sirven para introducir el concepto, pero no para trabajar con bonos reales, debido a que los flujos se producen por períodos no equidistantes.</t>
  </si>
  <si>
    <t xml:space="preserve"> --&gt; Dato</t>
  </si>
  <si>
    <t>Las funciones financieras más usadas en el análisis de bonos son TIR no periódica (XIRR) y VNA no periódico (XNPV)</t>
  </si>
  <si>
    <t>¿Cuál debería ser el precio que debería tener el bono para que la TIR sea del 7%?</t>
  </si>
  <si>
    <r>
      <t xml:space="preserve">También se calcula con frecuencia el Retorno total y el valor presente de cada flujo, </t>
    </r>
    <r>
      <rPr>
        <b/>
        <sz val="10"/>
        <color theme="1"/>
        <rFont val="Arial"/>
        <family val="2"/>
      </rPr>
      <t>pero Excel no posee esa función, hay que hacerlo a mano y requiere concimiento de cálculo financiero.</t>
    </r>
  </si>
  <si>
    <r>
      <t xml:space="preserve"> --&gt; Para usar Solver la </t>
    </r>
    <r>
      <rPr>
        <b/>
        <sz val="10"/>
        <color theme="1"/>
        <rFont val="Arial"/>
        <family val="2"/>
      </rPr>
      <t>celda objetivo</t>
    </r>
    <r>
      <rPr>
        <sz val="10"/>
        <color theme="1"/>
        <rFont val="Arial"/>
        <family val="2"/>
      </rPr>
      <t xml:space="preserve"> tiene que ser una </t>
    </r>
    <r>
      <rPr>
        <b/>
        <sz val="10"/>
        <color theme="1"/>
        <rFont val="Arial"/>
        <family val="2"/>
      </rPr>
      <t>fórmula</t>
    </r>
    <r>
      <rPr>
        <sz val="10"/>
        <color theme="1"/>
        <rFont val="Arial"/>
        <family val="2"/>
      </rPr>
      <t>.</t>
    </r>
  </si>
  <si>
    <t xml:space="preserve"> --&gt; Celda con valor a modificar</t>
  </si>
  <si>
    <t>Duration Modificada (X)</t>
  </si>
  <si>
    <t>TIR (Y)</t>
  </si>
  <si>
    <t>1. FunciónTIR no periódica (XIRR)</t>
  </si>
  <si>
    <t>2. Función VNA no periódico (XNPV)</t>
  </si>
  <si>
    <t>¿Cómo ajustar la curva de rendimientos usando la función de interpolación logarítmica?</t>
  </si>
  <si>
    <t>Sensibilidad del precio del bono a los cambios en la TIR exigida</t>
  </si>
  <si>
    <t>¡Esta celda siempre debe ser un link a una función!</t>
  </si>
  <si>
    <t>Función TABLA de Excel. Muy útil para hacer análisis de sensibilidad. En este caso, ¿cómo varía el precio del bono cuando cambia la TIR que exige el mercado?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</si>
</sst>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u/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u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9" fontId="4" fillId="0" borderId="0" applyFont="0" applyFill="0" applyBorder="0" applyAlignment="0" applyProtection="0"/>
  </cellStyleXfs>
  <cellXfs count="27">
    <xf numFmtId="0" fontId="0" fillId="0" borderId="0" xfId="0"/>
    <xf numFmtId="0" fontId="2" fillId="0" borderId="0" xfId="0" applyFont="1"/>
    <xf numFmtId="0" fontId="2" fillId="2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10" fontId="2" fillId="0" borderId="0" xfId="1" applyNumberFormat="1" applyFont="1"/>
    <xf numFmtId="0" fontId="3" fillId="0" borderId="0" xfId="0" applyFont="1"/>
    <xf numFmtId="9" fontId="2" fillId="2" borderId="0" xfId="0" applyNumberFormat="1" applyFont="1" applyFill="1" applyAlignment="1">
      <alignment horizontal="center"/>
    </xf>
    <xf numFmtId="0" fontId="2" fillId="2" borderId="0" xfId="0" applyFont="1" applyFill="1"/>
    <xf numFmtId="14" fontId="2" fillId="0" borderId="0" xfId="0" applyNumberFormat="1" applyFont="1"/>
    <xf numFmtId="2" fontId="2" fillId="0" borderId="0" xfId="0" applyNumberFormat="1" applyFont="1"/>
    <xf numFmtId="10" fontId="2" fillId="2" borderId="0" xfId="0" applyNumberFormat="1" applyFont="1" applyFill="1" applyAlignment="1">
      <alignment horizontal="center"/>
    </xf>
    <xf numFmtId="0" fontId="5" fillId="2" borderId="0" xfId="0" applyFont="1" applyFill="1"/>
    <xf numFmtId="0" fontId="5" fillId="2" borderId="0" xfId="0" applyFont="1" applyFill="1" applyAlignment="1">
      <alignment horizontal="center"/>
    </xf>
    <xf numFmtId="0" fontId="5" fillId="0" borderId="0" xfId="0" applyFont="1" applyFill="1"/>
    <xf numFmtId="0" fontId="5" fillId="0" borderId="0" xfId="0" applyFont="1" applyFill="1" applyAlignment="1">
      <alignment horizontal="center"/>
    </xf>
    <xf numFmtId="0" fontId="6" fillId="0" borderId="0" xfId="2" applyFont="1" applyFill="1" applyBorder="1" applyAlignment="1">
      <alignment horizontal="center"/>
    </xf>
    <xf numFmtId="2" fontId="4" fillId="0" borderId="0" xfId="3" applyNumberFormat="1" applyFont="1" applyFill="1" applyAlignment="1">
      <alignment horizontal="center"/>
    </xf>
    <xf numFmtId="10" fontId="4" fillId="0" borderId="0" xfId="4" applyNumberFormat="1" applyFont="1" applyFill="1" applyAlignment="1">
      <alignment horizontal="center"/>
    </xf>
    <xf numFmtId="0" fontId="5" fillId="0" borderId="0" xfId="0" applyFont="1"/>
    <xf numFmtId="0" fontId="7" fillId="0" borderId="0" xfId="0" applyFont="1"/>
    <xf numFmtId="0" fontId="2" fillId="0" borderId="0" xfId="0" applyFont="1" applyFill="1"/>
    <xf numFmtId="10" fontId="2" fillId="0" borderId="0" xfId="1" applyNumberFormat="1" applyFont="1" applyAlignment="1">
      <alignment horizontal="center"/>
    </xf>
    <xf numFmtId="0" fontId="5" fillId="0" borderId="0" xfId="0" applyFont="1" applyAlignment="1">
      <alignment horizontal="center"/>
    </xf>
    <xf numFmtId="9" fontId="2" fillId="2" borderId="0" xfId="1" applyFont="1" applyFill="1" applyAlignment="1">
      <alignment horizontal="center"/>
    </xf>
    <xf numFmtId="0" fontId="2" fillId="0" borderId="0" xfId="0" applyFont="1" applyAlignment="1">
      <alignment horizontal="left"/>
    </xf>
    <xf numFmtId="0" fontId="2" fillId="3" borderId="0" xfId="0" applyFont="1" applyFill="1"/>
    <xf numFmtId="9" fontId="2" fillId="0" borderId="0" xfId="0" applyNumberFormat="1" applyFont="1"/>
  </cellXfs>
  <cellStyles count="5">
    <cellStyle name="ANCLAS,REZONES Y SUS PARTES,DE FUNDICION,DE HIERRO O DE ACERO" xfId="3"/>
    <cellStyle name="Normal" xfId="0" builtinId="0"/>
    <cellStyle name="Normal_Cap 20, estimación TC en base a PTI (bonos mexicanos)" xfId="2"/>
    <cellStyle name="Percent" xfId="1" builtinId="5"/>
    <cellStyle name="Porcentaje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419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1"/>
            <c:dispEq val="1"/>
            <c:trendlineLbl>
              <c:layout>
                <c:manualLayout>
                  <c:x val="-0.42443482064741905"/>
                  <c:y val="-0.1091473461650627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</c:trendlineLbl>
          </c:trendline>
          <c:xVal>
            <c:numRef>
              <c:f>'Curva Rendim'!$A$4:$A$21</c:f>
              <c:numCache>
                <c:formatCode>0.00</c:formatCode>
                <c:ptCount val="18"/>
                <c:pt idx="0">
                  <c:v>0.6048896919284209</c:v>
                </c:pt>
                <c:pt idx="1">
                  <c:v>1.5308017622593391</c:v>
                </c:pt>
                <c:pt idx="2">
                  <c:v>1.6225947846915101</c:v>
                </c:pt>
                <c:pt idx="3">
                  <c:v>2.4165258974824089</c:v>
                </c:pt>
                <c:pt idx="4">
                  <c:v>2.4963890610152331</c:v>
                </c:pt>
                <c:pt idx="5">
                  <c:v>3.3337431794966168</c:v>
                </c:pt>
                <c:pt idx="6">
                  <c:v>4.2046582084418418</c:v>
                </c:pt>
                <c:pt idx="7">
                  <c:v>4.779849144764885</c:v>
                </c:pt>
                <c:pt idx="8">
                  <c:v>6.2786578178039347</c:v>
                </c:pt>
                <c:pt idx="9">
                  <c:v>6.4409351935200903</c:v>
                </c:pt>
                <c:pt idx="10">
                  <c:v>6.8770933449764362</c:v>
                </c:pt>
                <c:pt idx="11">
                  <c:v>7.9489709566084041</c:v>
                </c:pt>
                <c:pt idx="12">
                  <c:v>9.1125432097554082</c:v>
                </c:pt>
                <c:pt idx="13">
                  <c:v>11.012068392707867</c:v>
                </c:pt>
                <c:pt idx="14">
                  <c:v>11.779824068303418</c:v>
                </c:pt>
                <c:pt idx="15">
                  <c:v>12.367365167130338</c:v>
                </c:pt>
                <c:pt idx="16">
                  <c:v>13.61442936937515</c:v>
                </c:pt>
                <c:pt idx="17">
                  <c:v>15.982925681675546</c:v>
                </c:pt>
              </c:numCache>
            </c:numRef>
          </c:xVal>
          <c:yVal>
            <c:numRef>
              <c:f>'Curva Rendim'!$B$4:$B$21</c:f>
              <c:numCache>
                <c:formatCode>0.00%</c:formatCode>
                <c:ptCount val="18"/>
                <c:pt idx="0">
                  <c:v>1.095207E-3</c:v>
                </c:pt>
                <c:pt idx="1">
                  <c:v>1.2008753E-2</c:v>
                </c:pt>
                <c:pt idx="2">
                  <c:v>1.5252107000000001E-2</c:v>
                </c:pt>
                <c:pt idx="3">
                  <c:v>1.2111939E-2</c:v>
                </c:pt>
                <c:pt idx="4">
                  <c:v>1.7580675E-2</c:v>
                </c:pt>
                <c:pt idx="5">
                  <c:v>2.2414486999999997E-2</c:v>
                </c:pt>
                <c:pt idx="6">
                  <c:v>2.7378450999999998E-2</c:v>
                </c:pt>
                <c:pt idx="7">
                  <c:v>3.1422558000000003E-2</c:v>
                </c:pt>
                <c:pt idx="8">
                  <c:v>3.8260998999999997E-2</c:v>
                </c:pt>
                <c:pt idx="9">
                  <c:v>3.2077768999999999E-2</c:v>
                </c:pt>
                <c:pt idx="10">
                  <c:v>4.0603919000000002E-2</c:v>
                </c:pt>
                <c:pt idx="11">
                  <c:v>3.9732455E-2</c:v>
                </c:pt>
                <c:pt idx="12">
                  <c:v>0.04</c:v>
                </c:pt>
                <c:pt idx="13">
                  <c:v>5.3763883999999998E-2</c:v>
                </c:pt>
                <c:pt idx="14">
                  <c:v>5.5079162000000001E-2</c:v>
                </c:pt>
                <c:pt idx="15">
                  <c:v>5.5313163999999998E-2</c:v>
                </c:pt>
                <c:pt idx="16">
                  <c:v>5.6557535999999999E-2</c:v>
                </c:pt>
                <c:pt idx="17">
                  <c:v>6.2000057999999997E-2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A6A-4E73-9CC7-5C7AA0ECFB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28438271"/>
        <c:axId val="2028441599"/>
      </c:scatterChart>
      <c:valAx>
        <c:axId val="202843827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2028441599"/>
        <c:crosses val="autoZero"/>
        <c:crossBetween val="midCat"/>
      </c:valAx>
      <c:valAx>
        <c:axId val="20284415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202843827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485775</xdr:colOff>
      <xdr:row>13</xdr:row>
      <xdr:rowOff>0</xdr:rowOff>
    </xdr:from>
    <xdr:to>
      <xdr:col>10</xdr:col>
      <xdr:colOff>238125</xdr:colOff>
      <xdr:row>14</xdr:row>
      <xdr:rowOff>38100</xdr:rowOff>
    </xdr:to>
    <xdr:cxnSp macro="">
      <xdr:nvCxnSpPr>
        <xdr:cNvPr id="3" name="Straight Arrow Connector 2"/>
        <xdr:cNvCxnSpPr/>
      </xdr:nvCxnSpPr>
      <xdr:spPr>
        <a:xfrm flipH="1">
          <a:off x="6962775" y="2105025"/>
          <a:ext cx="361950" cy="2000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5</xdr:row>
      <xdr:rowOff>104775</xdr:rowOff>
    </xdr:from>
    <xdr:to>
      <xdr:col>7</xdr:col>
      <xdr:colOff>895350</xdr:colOff>
      <xdr:row>22</xdr:row>
      <xdr:rowOff>95250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1"/>
  <sheetViews>
    <sheetView tabSelected="1" topLeftCell="A7" workbookViewId="0">
      <selection activeCell="F25" sqref="F25"/>
    </sheetView>
  </sheetViews>
  <sheetFormatPr defaultRowHeight="12.75" x14ac:dyDescent="0.2"/>
  <cols>
    <col min="1" max="1" width="11.140625" style="1" customWidth="1"/>
    <col min="2" max="5" width="12.140625" style="1" customWidth="1"/>
    <col min="6" max="6" width="10.42578125" style="1" customWidth="1"/>
    <col min="7" max="16384" width="9.140625" style="1"/>
  </cols>
  <sheetData>
    <row r="1" spans="1:9" x14ac:dyDescent="0.2">
      <c r="A1" s="18" t="s">
        <v>15</v>
      </c>
    </row>
    <row r="2" spans="1:9" x14ac:dyDescent="0.2">
      <c r="A2" s="1" t="s">
        <v>17</v>
      </c>
    </row>
    <row r="4" spans="1:9" x14ac:dyDescent="0.2">
      <c r="A4" s="1" t="s">
        <v>19</v>
      </c>
    </row>
    <row r="6" spans="1:9" x14ac:dyDescent="0.2">
      <c r="A6" s="19" t="s">
        <v>24</v>
      </c>
    </row>
    <row r="8" spans="1:9" x14ac:dyDescent="0.2">
      <c r="A8" s="1" t="s">
        <v>0</v>
      </c>
      <c r="B8" s="2">
        <v>99</v>
      </c>
      <c r="D8" s="3"/>
      <c r="E8" s="3"/>
      <c r="F8" s="3" t="s">
        <v>1</v>
      </c>
      <c r="G8" s="4">
        <f>XIRR(E12:E18,A12:A18)</f>
        <v>5.0619563460350028E-2</v>
      </c>
      <c r="I8" s="5" t="s">
        <v>2</v>
      </c>
    </row>
    <row r="9" spans="1:9" x14ac:dyDescent="0.2">
      <c r="A9" s="1" t="s">
        <v>3</v>
      </c>
      <c r="B9" s="6">
        <v>0.04</v>
      </c>
      <c r="D9" s="3"/>
      <c r="E9" s="3"/>
      <c r="F9" s="3"/>
    </row>
    <row r="10" spans="1:9" x14ac:dyDescent="0.2">
      <c r="B10" s="3"/>
      <c r="C10" s="3"/>
      <c r="D10" s="3"/>
      <c r="E10" s="3"/>
      <c r="F10" s="3"/>
      <c r="I10" s="1" t="s">
        <v>4</v>
      </c>
    </row>
    <row r="11" spans="1:9" x14ac:dyDescent="0.2">
      <c r="A11" s="13" t="s">
        <v>5</v>
      </c>
      <c r="B11" s="14" t="s">
        <v>6</v>
      </c>
      <c r="C11" s="14" t="s">
        <v>7</v>
      </c>
      <c r="D11" s="14" t="s">
        <v>8</v>
      </c>
      <c r="E11" s="14" t="s">
        <v>9</v>
      </c>
      <c r="F11" s="3"/>
      <c r="I11" s="1" t="s">
        <v>10</v>
      </c>
    </row>
    <row r="12" spans="1:9" x14ac:dyDescent="0.2">
      <c r="A12" s="8">
        <v>44251</v>
      </c>
      <c r="B12" s="3"/>
      <c r="C12" s="3">
        <v>100</v>
      </c>
      <c r="D12" s="3"/>
      <c r="E12" s="3">
        <f>-B8</f>
        <v>-99</v>
      </c>
      <c r="F12" s="3"/>
      <c r="I12" s="1" t="s">
        <v>11</v>
      </c>
    </row>
    <row r="13" spans="1:9" x14ac:dyDescent="0.2">
      <c r="A13" s="8">
        <v>44301</v>
      </c>
      <c r="B13" s="3">
        <v>0</v>
      </c>
      <c r="C13" s="3">
        <f>+C12-B13</f>
        <v>100</v>
      </c>
      <c r="D13" s="3">
        <f>+C12*$B$9/2</f>
        <v>2</v>
      </c>
      <c r="E13" s="3">
        <f>+B13+D13</f>
        <v>2</v>
      </c>
      <c r="F13" s="3"/>
      <c r="G13" s="9">
        <f>+A13-A12</f>
        <v>50</v>
      </c>
      <c r="I13" s="1" t="s">
        <v>12</v>
      </c>
    </row>
    <row r="14" spans="1:9" x14ac:dyDescent="0.2">
      <c r="A14" s="8">
        <v>44484</v>
      </c>
      <c r="B14" s="3">
        <v>0</v>
      </c>
      <c r="C14" s="3">
        <f>+C13-B14</f>
        <v>100</v>
      </c>
      <c r="D14" s="3">
        <f>+C13*$B$9/2</f>
        <v>2</v>
      </c>
      <c r="E14" s="3">
        <f>+B14+D14</f>
        <v>2</v>
      </c>
      <c r="F14" s="3"/>
      <c r="G14" s="9">
        <f>+A14-A13</f>
        <v>183</v>
      </c>
      <c r="I14" s="5" t="s">
        <v>13</v>
      </c>
    </row>
    <row r="15" spans="1:9" x14ac:dyDescent="0.2">
      <c r="A15" s="8">
        <v>44666</v>
      </c>
      <c r="B15" s="3">
        <v>0</v>
      </c>
      <c r="C15" s="3">
        <f>+C14-B15</f>
        <v>100</v>
      </c>
      <c r="D15" s="3">
        <f>+C14*$B$9/2</f>
        <v>2</v>
      </c>
      <c r="E15" s="3">
        <f>+B15+D15</f>
        <v>2</v>
      </c>
      <c r="F15" s="3"/>
      <c r="G15" s="9">
        <f>+A15-A14</f>
        <v>182</v>
      </c>
    </row>
    <row r="16" spans="1:9" x14ac:dyDescent="0.2">
      <c r="A16" s="8">
        <v>44849</v>
      </c>
      <c r="B16" s="3">
        <v>0</v>
      </c>
      <c r="C16" s="3">
        <f>+C15-B16</f>
        <v>100</v>
      </c>
      <c r="D16" s="3">
        <f>+C15*$B$9/2</f>
        <v>2</v>
      </c>
      <c r="E16" s="3">
        <f>+B16+D16</f>
        <v>2</v>
      </c>
      <c r="F16" s="3"/>
      <c r="G16" s="9">
        <f>+A16-A15</f>
        <v>183</v>
      </c>
    </row>
    <row r="17" spans="1:20" x14ac:dyDescent="0.2">
      <c r="A17" s="8">
        <v>45031</v>
      </c>
      <c r="B17" s="3">
        <v>0</v>
      </c>
      <c r="C17" s="3">
        <f>+C16-B17</f>
        <v>100</v>
      </c>
      <c r="D17" s="3">
        <f>+C16*$B$9/2</f>
        <v>2</v>
      </c>
      <c r="E17" s="3">
        <f>+B17+D17</f>
        <v>2</v>
      </c>
      <c r="F17" s="3"/>
      <c r="G17" s="9">
        <f>+A17-A16</f>
        <v>182</v>
      </c>
    </row>
    <row r="18" spans="1:20" x14ac:dyDescent="0.2">
      <c r="A18" s="8">
        <v>45214</v>
      </c>
      <c r="B18" s="3">
        <v>100</v>
      </c>
      <c r="C18" s="3">
        <f>+C17-B18</f>
        <v>0</v>
      </c>
      <c r="D18" s="3">
        <f>+C17*$B$9/2</f>
        <v>2</v>
      </c>
      <c r="E18" s="3">
        <f>+B18+D18</f>
        <v>102</v>
      </c>
      <c r="F18" s="3"/>
      <c r="G18" s="9">
        <f>+A18-A17</f>
        <v>183</v>
      </c>
    </row>
    <row r="20" spans="1:20" x14ac:dyDescent="0.2">
      <c r="A20" s="19" t="s">
        <v>25</v>
      </c>
      <c r="K20" s="13"/>
      <c r="L20" s="20"/>
      <c r="M20" s="20"/>
      <c r="N20" s="20"/>
      <c r="O20" s="20"/>
      <c r="P20" s="20"/>
      <c r="Q20" s="20"/>
      <c r="R20" s="20"/>
      <c r="S20" s="20"/>
      <c r="T20" s="20"/>
    </row>
    <row r="21" spans="1:20" x14ac:dyDescent="0.2">
      <c r="K21" s="20"/>
      <c r="L21" s="20"/>
      <c r="M21" s="20"/>
      <c r="N21" s="20"/>
      <c r="O21" s="20"/>
      <c r="P21" s="20"/>
      <c r="Q21" s="20"/>
      <c r="R21" s="20"/>
      <c r="S21" s="20"/>
      <c r="T21" s="20"/>
    </row>
    <row r="22" spans="1:20" x14ac:dyDescent="0.2">
      <c r="A22" s="1" t="s">
        <v>3</v>
      </c>
      <c r="B22" s="6">
        <v>0.04</v>
      </c>
      <c r="C22" s="3"/>
      <c r="D22" s="3" t="s">
        <v>1</v>
      </c>
      <c r="E22" s="10">
        <v>5.0599999999999999E-2</v>
      </c>
      <c r="F22" s="1" t="s">
        <v>16</v>
      </c>
      <c r="K22" s="20"/>
      <c r="L22" s="20"/>
      <c r="M22" s="20"/>
      <c r="N22" s="20"/>
      <c r="O22" s="20"/>
      <c r="P22" s="20"/>
      <c r="Q22" s="20"/>
      <c r="R22" s="20"/>
      <c r="S22" s="20"/>
      <c r="T22" s="20"/>
    </row>
    <row r="23" spans="1:20" x14ac:dyDescent="0.2">
      <c r="B23" s="3"/>
      <c r="C23" s="3"/>
      <c r="D23" s="3"/>
      <c r="E23" s="3"/>
      <c r="K23" s="20"/>
      <c r="L23" s="20"/>
      <c r="M23" s="20"/>
      <c r="N23" s="20"/>
      <c r="O23" s="20"/>
      <c r="P23" s="20"/>
      <c r="Q23" s="20"/>
      <c r="R23" s="20"/>
      <c r="S23" s="20"/>
      <c r="T23" s="20"/>
    </row>
    <row r="24" spans="1:20" x14ac:dyDescent="0.2">
      <c r="A24" s="7" t="s">
        <v>5</v>
      </c>
      <c r="B24" s="14" t="s">
        <v>6</v>
      </c>
      <c r="C24" s="14" t="s">
        <v>7</v>
      </c>
      <c r="D24" s="14" t="s">
        <v>8</v>
      </c>
      <c r="E24" s="14" t="s">
        <v>9</v>
      </c>
      <c r="F24" s="13"/>
      <c r="K24" s="20"/>
      <c r="L24" s="20"/>
      <c r="M24" s="20"/>
      <c r="N24" s="20"/>
      <c r="O24" s="20"/>
      <c r="P24" s="20"/>
      <c r="Q24" s="20"/>
      <c r="R24" s="20"/>
      <c r="S24" s="20"/>
      <c r="T24" s="20"/>
    </row>
    <row r="25" spans="1:20" x14ac:dyDescent="0.2">
      <c r="A25" s="8">
        <v>44251</v>
      </c>
      <c r="B25" s="3"/>
      <c r="C25" s="3">
        <v>100</v>
      </c>
      <c r="D25" s="3"/>
      <c r="E25" s="3">
        <v>0</v>
      </c>
      <c r="F25" s="1">
        <f>XNPV(E22,E25:E31,A25:A31)</f>
        <v>99.00459472247104</v>
      </c>
      <c r="G25" s="1" t="s">
        <v>14</v>
      </c>
      <c r="K25" s="20"/>
      <c r="L25" s="20"/>
      <c r="M25" s="20"/>
      <c r="N25" s="20"/>
      <c r="O25" s="20"/>
      <c r="P25" s="20"/>
      <c r="Q25" s="20"/>
      <c r="R25" s="20"/>
      <c r="S25" s="20"/>
      <c r="T25" s="20"/>
    </row>
    <row r="26" spans="1:20" x14ac:dyDescent="0.2">
      <c r="A26" s="8">
        <v>44301</v>
      </c>
      <c r="B26" s="3">
        <v>0</v>
      </c>
      <c r="C26" s="3">
        <f>+C25-B26</f>
        <v>100</v>
      </c>
      <c r="D26" s="3">
        <f>+C25*$B$9/2</f>
        <v>2</v>
      </c>
      <c r="E26" s="3">
        <f>+B26+D26</f>
        <v>2</v>
      </c>
      <c r="K26" s="20"/>
      <c r="L26" s="20"/>
      <c r="M26" s="20"/>
      <c r="N26" s="20"/>
      <c r="O26" s="20"/>
      <c r="P26" s="20"/>
      <c r="Q26" s="20"/>
      <c r="R26" s="20"/>
      <c r="S26" s="20"/>
      <c r="T26" s="20"/>
    </row>
    <row r="27" spans="1:20" x14ac:dyDescent="0.2">
      <c r="A27" s="8">
        <v>44484</v>
      </c>
      <c r="B27" s="3">
        <v>0</v>
      </c>
      <c r="C27" s="3">
        <f>+C26-B27</f>
        <v>100</v>
      </c>
      <c r="D27" s="3">
        <f>+C26*$B$9/2</f>
        <v>2</v>
      </c>
      <c r="E27" s="3">
        <f>+B27+D27</f>
        <v>2</v>
      </c>
      <c r="K27" s="20"/>
      <c r="L27" s="20"/>
      <c r="M27" s="20"/>
      <c r="N27" s="20"/>
      <c r="O27" s="20"/>
      <c r="P27" s="20"/>
      <c r="Q27" s="20"/>
      <c r="R27" s="20"/>
      <c r="S27" s="20"/>
      <c r="T27" s="20"/>
    </row>
    <row r="28" spans="1:20" x14ac:dyDescent="0.2">
      <c r="A28" s="8">
        <v>44666</v>
      </c>
      <c r="B28" s="3">
        <v>0</v>
      </c>
      <c r="C28" s="3">
        <f>+C27-B28</f>
        <v>100</v>
      </c>
      <c r="D28" s="3">
        <f>+C27*$B$9/2</f>
        <v>2</v>
      </c>
      <c r="E28" s="3">
        <f>+B28+D28</f>
        <v>2</v>
      </c>
      <c r="K28" s="20"/>
      <c r="L28" s="20"/>
      <c r="M28" s="20"/>
      <c r="N28" s="20"/>
      <c r="O28" s="20"/>
      <c r="P28" s="20"/>
      <c r="Q28" s="20"/>
      <c r="R28" s="20"/>
      <c r="S28" s="20"/>
      <c r="T28" s="20"/>
    </row>
    <row r="29" spans="1:20" x14ac:dyDescent="0.2">
      <c r="A29" s="8">
        <v>44849</v>
      </c>
      <c r="B29" s="3">
        <v>0</v>
      </c>
      <c r="C29" s="3">
        <f>+C28-B29</f>
        <v>100</v>
      </c>
      <c r="D29" s="3">
        <f>+C28*$B$9/2</f>
        <v>2</v>
      </c>
      <c r="E29" s="3">
        <f>+B29+D29</f>
        <v>2</v>
      </c>
      <c r="K29" s="20"/>
      <c r="L29" s="20"/>
      <c r="M29" s="20"/>
      <c r="N29" s="20"/>
      <c r="O29" s="20"/>
      <c r="P29" s="20"/>
      <c r="Q29" s="20"/>
      <c r="R29" s="20"/>
      <c r="S29" s="20"/>
      <c r="T29" s="20"/>
    </row>
    <row r="30" spans="1:20" x14ac:dyDescent="0.2">
      <c r="A30" s="8">
        <v>45031</v>
      </c>
      <c r="B30" s="3">
        <v>0</v>
      </c>
      <c r="C30" s="3">
        <f>+C29-B30</f>
        <v>100</v>
      </c>
      <c r="D30" s="3">
        <f>+C29*$B$9/2</f>
        <v>2</v>
      </c>
      <c r="E30" s="3">
        <f>+B30+D30</f>
        <v>2</v>
      </c>
    </row>
    <row r="31" spans="1:20" x14ac:dyDescent="0.2">
      <c r="A31" s="8">
        <v>45214</v>
      </c>
      <c r="B31" s="3">
        <v>100</v>
      </c>
      <c r="C31" s="3">
        <f>+C30-B31</f>
        <v>0</v>
      </c>
      <c r="D31" s="3">
        <f>+C30*$B$9/2</f>
        <v>2</v>
      </c>
      <c r="E31" s="3">
        <f>+B31+D31</f>
        <v>102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workbookViewId="0">
      <selection activeCell="M20" sqref="M20"/>
    </sheetView>
  </sheetViews>
  <sheetFormatPr defaultRowHeight="12.75" x14ac:dyDescent="0.2"/>
  <cols>
    <col min="1" max="1" width="12.5703125" style="1" customWidth="1"/>
    <col min="2" max="6" width="11.42578125" style="1" customWidth="1"/>
    <col min="7" max="16384" width="9.140625" style="1"/>
  </cols>
  <sheetData>
    <row r="1" spans="1:11" x14ac:dyDescent="0.2">
      <c r="A1" s="18" t="s">
        <v>29</v>
      </c>
    </row>
    <row r="3" spans="1:11" x14ac:dyDescent="0.2">
      <c r="A3" s="1" t="s">
        <v>3</v>
      </c>
      <c r="B3" s="6">
        <v>0.04</v>
      </c>
      <c r="C3" s="3"/>
      <c r="D3" s="3" t="s">
        <v>1</v>
      </c>
      <c r="E3" s="10">
        <v>5.0599999999999999E-2</v>
      </c>
      <c r="F3" s="25" t="s">
        <v>16</v>
      </c>
    </row>
    <row r="4" spans="1:11" x14ac:dyDescent="0.2">
      <c r="B4" s="3"/>
      <c r="C4" s="3"/>
      <c r="D4" s="3"/>
      <c r="E4" s="3"/>
    </row>
    <row r="5" spans="1:11" x14ac:dyDescent="0.2">
      <c r="A5" s="11" t="s">
        <v>5</v>
      </c>
      <c r="B5" s="12" t="s">
        <v>6</v>
      </c>
      <c r="C5" s="12" t="s">
        <v>7</v>
      </c>
      <c r="D5" s="12" t="s">
        <v>8</v>
      </c>
      <c r="E5" s="12" t="s">
        <v>9</v>
      </c>
      <c r="F5" s="18"/>
    </row>
    <row r="6" spans="1:11" x14ac:dyDescent="0.2">
      <c r="A6" s="8">
        <v>44251</v>
      </c>
      <c r="B6" s="3"/>
      <c r="C6" s="3">
        <v>100</v>
      </c>
      <c r="D6" s="3"/>
      <c r="E6" s="3">
        <v>0</v>
      </c>
      <c r="F6" s="1">
        <f>XNPV(E3,E6:E12,A6:A12)</f>
        <v>99.00459472247104</v>
      </c>
      <c r="G6" s="1" t="s">
        <v>14</v>
      </c>
    </row>
    <row r="7" spans="1:11" x14ac:dyDescent="0.2">
      <c r="A7" s="8">
        <v>44301</v>
      </c>
      <c r="B7" s="3">
        <v>0</v>
      </c>
      <c r="C7" s="3">
        <f>+C6-B7</f>
        <v>100</v>
      </c>
      <c r="D7" s="3">
        <f>+C6*$B$3/2</f>
        <v>2</v>
      </c>
      <c r="E7" s="3">
        <f>+B7+D7</f>
        <v>2</v>
      </c>
    </row>
    <row r="8" spans="1:11" x14ac:dyDescent="0.2">
      <c r="A8" s="8">
        <v>44484</v>
      </c>
      <c r="B8" s="3">
        <v>0</v>
      </c>
      <c r="C8" s="3">
        <f>+C7-B8</f>
        <v>100</v>
      </c>
      <c r="D8" s="3">
        <f t="shared" ref="D8:D12" si="0">+C7*$B$3/2</f>
        <v>2</v>
      </c>
      <c r="E8" s="3">
        <f>+B8+D8</f>
        <v>2</v>
      </c>
    </row>
    <row r="9" spans="1:11" x14ac:dyDescent="0.2">
      <c r="A9" s="8">
        <v>44666</v>
      </c>
      <c r="B9" s="3">
        <v>0</v>
      </c>
      <c r="C9" s="3">
        <f>+C8-B9</f>
        <v>100</v>
      </c>
      <c r="D9" s="3">
        <f t="shared" si="0"/>
        <v>2</v>
      </c>
      <c r="E9" s="3">
        <f>+B9+D9</f>
        <v>2</v>
      </c>
    </row>
    <row r="10" spans="1:11" x14ac:dyDescent="0.2">
      <c r="A10" s="8">
        <v>44849</v>
      </c>
      <c r="B10" s="3">
        <v>0</v>
      </c>
      <c r="C10" s="3">
        <f>+C9-B10</f>
        <v>100</v>
      </c>
      <c r="D10" s="3">
        <f t="shared" si="0"/>
        <v>2</v>
      </c>
      <c r="E10" s="3">
        <f>+B10+D10</f>
        <v>2</v>
      </c>
    </row>
    <row r="11" spans="1:11" x14ac:dyDescent="0.2">
      <c r="A11" s="8">
        <v>45031</v>
      </c>
      <c r="B11" s="3">
        <v>0</v>
      </c>
      <c r="C11" s="3">
        <f>+C10-B11</f>
        <v>100</v>
      </c>
      <c r="D11" s="3">
        <f t="shared" si="0"/>
        <v>2</v>
      </c>
      <c r="E11" s="3">
        <f>+B11+D11</f>
        <v>2</v>
      </c>
      <c r="I11" s="5" t="s">
        <v>27</v>
      </c>
    </row>
    <row r="12" spans="1:11" x14ac:dyDescent="0.2">
      <c r="A12" s="8">
        <v>45214</v>
      </c>
      <c r="B12" s="3">
        <v>100</v>
      </c>
      <c r="C12" s="3">
        <f>+C11-B12</f>
        <v>0</v>
      </c>
      <c r="D12" s="3">
        <f t="shared" si="0"/>
        <v>2</v>
      </c>
      <c r="E12" s="3">
        <f>+B12+D12</f>
        <v>102</v>
      </c>
    </row>
    <row r="13" spans="1:11" x14ac:dyDescent="0.2">
      <c r="K13" s="18" t="s">
        <v>28</v>
      </c>
    </row>
    <row r="15" spans="1:11" x14ac:dyDescent="0.2">
      <c r="J15" s="25">
        <f>+F6</f>
        <v>99.00459472247104</v>
      </c>
    </row>
    <row r="16" spans="1:11" x14ac:dyDescent="0.2">
      <c r="I16" s="26">
        <v>0.04</v>
      </c>
      <c r="J16" s="1">
        <f t="dataTable" ref="J16:J22" dt2D="0" dtr="0" r1="E3"/>
        <v>101.54029369261079</v>
      </c>
    </row>
    <row r="17" spans="9:10" x14ac:dyDescent="0.2">
      <c r="I17" s="26">
        <v>0.05</v>
      </c>
      <c r="J17" s="1">
        <v>99.145675230676915</v>
      </c>
    </row>
    <row r="18" spans="9:10" x14ac:dyDescent="0.2">
      <c r="I18" s="26">
        <v>0.06</v>
      </c>
      <c r="J18" s="1">
        <v>96.831603847913257</v>
      </c>
    </row>
    <row r="19" spans="9:10" x14ac:dyDescent="0.2">
      <c r="I19" s="26">
        <v>7.0000000000000007E-2</v>
      </c>
      <c r="J19" s="1">
        <v>94.594635992204729</v>
      </c>
    </row>
    <row r="20" spans="9:10" x14ac:dyDescent="0.2">
      <c r="I20" s="26">
        <v>0.08</v>
      </c>
      <c r="J20" s="1">
        <v>92.431505851336055</v>
      </c>
    </row>
    <row r="21" spans="9:10" x14ac:dyDescent="0.2">
      <c r="I21" s="26">
        <v>0.09</v>
      </c>
      <c r="J21" s="1">
        <v>90.339114637420806</v>
      </c>
    </row>
    <row r="22" spans="9:10" x14ac:dyDescent="0.2">
      <c r="I22" s="26">
        <v>0.1</v>
      </c>
      <c r="J22" s="1">
        <v>88.314520608460199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"/>
  <sheetViews>
    <sheetView workbookViewId="0">
      <selection activeCell="I16" sqref="I16"/>
    </sheetView>
  </sheetViews>
  <sheetFormatPr defaultColWidth="15.28515625" defaultRowHeight="12.75" x14ac:dyDescent="0.2"/>
  <cols>
    <col min="1" max="1" width="25.140625" style="20" customWidth="1"/>
    <col min="2" max="16384" width="15.28515625" style="20"/>
  </cols>
  <sheetData>
    <row r="1" spans="1:2" x14ac:dyDescent="0.2">
      <c r="A1" s="13" t="s">
        <v>26</v>
      </c>
    </row>
    <row r="3" spans="1:2" x14ac:dyDescent="0.2">
      <c r="A3" s="15" t="s">
        <v>22</v>
      </c>
      <c r="B3" s="15" t="s">
        <v>23</v>
      </c>
    </row>
    <row r="4" spans="1:2" x14ac:dyDescent="0.2">
      <c r="A4" s="16">
        <v>0.6048896919284209</v>
      </c>
      <c r="B4" s="17">
        <v>1.095207E-3</v>
      </c>
    </row>
    <row r="5" spans="1:2" x14ac:dyDescent="0.2">
      <c r="A5" s="16">
        <v>1.5308017622593391</v>
      </c>
      <c r="B5" s="17">
        <v>1.2008753E-2</v>
      </c>
    </row>
    <row r="6" spans="1:2" x14ac:dyDescent="0.2">
      <c r="A6" s="16">
        <v>1.6225947846915101</v>
      </c>
      <c r="B6" s="17">
        <v>1.5252107000000001E-2</v>
      </c>
    </row>
    <row r="7" spans="1:2" x14ac:dyDescent="0.2">
      <c r="A7" s="16">
        <v>2.4165258974824089</v>
      </c>
      <c r="B7" s="17">
        <v>1.2111939E-2</v>
      </c>
    </row>
    <row r="8" spans="1:2" x14ac:dyDescent="0.2">
      <c r="A8" s="16">
        <v>2.4963890610152331</v>
      </c>
      <c r="B8" s="17">
        <v>1.7580675E-2</v>
      </c>
    </row>
    <row r="9" spans="1:2" x14ac:dyDescent="0.2">
      <c r="A9" s="16">
        <v>3.3337431794966168</v>
      </c>
      <c r="B9" s="17">
        <v>2.2414486999999997E-2</v>
      </c>
    </row>
    <row r="10" spans="1:2" x14ac:dyDescent="0.2">
      <c r="A10" s="16">
        <v>4.2046582084418418</v>
      </c>
      <c r="B10" s="17">
        <v>2.7378450999999998E-2</v>
      </c>
    </row>
    <row r="11" spans="1:2" x14ac:dyDescent="0.2">
      <c r="A11" s="16">
        <v>4.779849144764885</v>
      </c>
      <c r="B11" s="17">
        <v>3.1422558000000003E-2</v>
      </c>
    </row>
    <row r="12" spans="1:2" x14ac:dyDescent="0.2">
      <c r="A12" s="16">
        <v>6.2786578178039347</v>
      </c>
      <c r="B12" s="17">
        <v>3.8260998999999997E-2</v>
      </c>
    </row>
    <row r="13" spans="1:2" x14ac:dyDescent="0.2">
      <c r="A13" s="16">
        <v>6.4409351935200903</v>
      </c>
      <c r="B13" s="17">
        <v>3.2077768999999999E-2</v>
      </c>
    </row>
    <row r="14" spans="1:2" x14ac:dyDescent="0.2">
      <c r="A14" s="16">
        <v>6.8770933449764362</v>
      </c>
      <c r="B14" s="17">
        <v>4.0603919000000002E-2</v>
      </c>
    </row>
    <row r="15" spans="1:2" x14ac:dyDescent="0.2">
      <c r="A15" s="16">
        <v>7.9489709566084041</v>
      </c>
      <c r="B15" s="17">
        <v>3.9732455E-2</v>
      </c>
    </row>
    <row r="16" spans="1:2" x14ac:dyDescent="0.2">
      <c r="A16" s="16">
        <v>9.1125432097554082</v>
      </c>
      <c r="B16" s="17">
        <v>0.04</v>
      </c>
    </row>
    <row r="17" spans="1:2" x14ac:dyDescent="0.2">
      <c r="A17" s="16">
        <v>11.012068392707867</v>
      </c>
      <c r="B17" s="17">
        <v>5.3763883999999998E-2</v>
      </c>
    </row>
    <row r="18" spans="1:2" x14ac:dyDescent="0.2">
      <c r="A18" s="16">
        <v>11.779824068303418</v>
      </c>
      <c r="B18" s="17">
        <v>5.5079162000000001E-2</v>
      </c>
    </row>
    <row r="19" spans="1:2" x14ac:dyDescent="0.2">
      <c r="A19" s="16">
        <v>12.367365167130338</v>
      </c>
      <c r="B19" s="17">
        <v>5.5313163999999998E-2</v>
      </c>
    </row>
    <row r="20" spans="1:2" x14ac:dyDescent="0.2">
      <c r="A20" s="16">
        <v>13.61442936937515</v>
      </c>
      <c r="B20" s="17">
        <v>5.6557535999999999E-2</v>
      </c>
    </row>
    <row r="21" spans="1:2" x14ac:dyDescent="0.2">
      <c r="A21" s="16">
        <v>15.982925681675546</v>
      </c>
      <c r="B21" s="17">
        <v>6.2000057999999997E-2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workbookViewId="0">
      <selection activeCell="G4" sqref="G4"/>
    </sheetView>
  </sheetViews>
  <sheetFormatPr defaultRowHeight="12.75" x14ac:dyDescent="0.2"/>
  <cols>
    <col min="1" max="1" width="11.5703125" style="1" bestFit="1" customWidth="1"/>
    <col min="2" max="2" width="9.42578125" style="3" bestFit="1" customWidth="1"/>
    <col min="3" max="3" width="12.85546875" style="3" customWidth="1"/>
    <col min="4" max="5" width="10.85546875" style="3" customWidth="1"/>
    <col min="6" max="6" width="9.140625" style="3"/>
    <col min="7" max="7" width="9.42578125" style="3" bestFit="1" customWidth="1"/>
    <col min="8" max="16384" width="9.140625" style="1"/>
  </cols>
  <sheetData>
    <row r="1" spans="1:8" x14ac:dyDescent="0.2">
      <c r="A1" s="18" t="s">
        <v>18</v>
      </c>
    </row>
    <row r="3" spans="1:8" x14ac:dyDescent="0.2">
      <c r="A3" s="1" t="s">
        <v>0</v>
      </c>
      <c r="B3" s="2">
        <v>94.594595856275362</v>
      </c>
      <c r="C3" s="24" t="s">
        <v>21</v>
      </c>
      <c r="F3" s="3" t="s">
        <v>1</v>
      </c>
      <c r="G3" s="21">
        <v>5.0599999999999999E-2</v>
      </c>
      <c r="H3" s="1" t="s">
        <v>20</v>
      </c>
    </row>
    <row r="4" spans="1:8" x14ac:dyDescent="0.2">
      <c r="A4" s="1" t="s">
        <v>3</v>
      </c>
      <c r="B4" s="23">
        <v>0.04</v>
      </c>
    </row>
    <row r="6" spans="1:8" x14ac:dyDescent="0.2">
      <c r="A6" s="18" t="s">
        <v>5</v>
      </c>
      <c r="B6" s="22" t="s">
        <v>6</v>
      </c>
      <c r="C6" s="22" t="s">
        <v>7</v>
      </c>
      <c r="D6" s="22" t="s">
        <v>8</v>
      </c>
      <c r="E6" s="22" t="s">
        <v>9</v>
      </c>
    </row>
    <row r="7" spans="1:8" x14ac:dyDescent="0.2">
      <c r="A7" s="8">
        <v>44251</v>
      </c>
      <c r="C7" s="3">
        <v>100</v>
      </c>
      <c r="E7" s="3">
        <f>-B3</f>
        <v>-94.594595856275362</v>
      </c>
    </row>
    <row r="8" spans="1:8" x14ac:dyDescent="0.2">
      <c r="A8" s="8">
        <v>44301</v>
      </c>
      <c r="B8" s="3">
        <v>0</v>
      </c>
      <c r="C8" s="3">
        <v>100</v>
      </c>
      <c r="D8" s="3">
        <v>2</v>
      </c>
      <c r="E8" s="3">
        <v>2</v>
      </c>
    </row>
    <row r="9" spans="1:8" x14ac:dyDescent="0.2">
      <c r="A9" s="8">
        <v>44484</v>
      </c>
      <c r="B9" s="3">
        <v>0</v>
      </c>
      <c r="C9" s="3">
        <v>100</v>
      </c>
      <c r="D9" s="3">
        <v>2</v>
      </c>
      <c r="E9" s="3">
        <v>2</v>
      </c>
    </row>
    <row r="10" spans="1:8" x14ac:dyDescent="0.2">
      <c r="A10" s="8">
        <v>44666</v>
      </c>
      <c r="B10" s="3">
        <v>0</v>
      </c>
      <c r="C10" s="3">
        <v>100</v>
      </c>
      <c r="D10" s="3">
        <v>2</v>
      </c>
      <c r="E10" s="3">
        <v>2</v>
      </c>
    </row>
    <row r="11" spans="1:8" x14ac:dyDescent="0.2">
      <c r="A11" s="8">
        <v>44849</v>
      </c>
      <c r="B11" s="3">
        <v>0</v>
      </c>
      <c r="C11" s="3">
        <v>100</v>
      </c>
      <c r="D11" s="3">
        <v>2</v>
      </c>
      <c r="E11" s="3">
        <v>2</v>
      </c>
    </row>
    <row r="12" spans="1:8" x14ac:dyDescent="0.2">
      <c r="A12" s="8">
        <v>45031</v>
      </c>
      <c r="B12" s="3">
        <v>0</v>
      </c>
      <c r="C12" s="3">
        <v>100</v>
      </c>
      <c r="D12" s="3">
        <v>2</v>
      </c>
      <c r="E12" s="3">
        <v>2</v>
      </c>
    </row>
    <row r="13" spans="1:8" x14ac:dyDescent="0.2">
      <c r="A13" s="8">
        <v>45214</v>
      </c>
      <c r="B13" s="3">
        <v>100</v>
      </c>
      <c r="C13" s="3">
        <v>0</v>
      </c>
      <c r="D13" s="3">
        <v>2</v>
      </c>
      <c r="E13" s="3">
        <v>102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Financieras</vt:lpstr>
      <vt:lpstr>Tabla</vt:lpstr>
      <vt:lpstr>Curva Rendim</vt:lpstr>
      <vt:lpstr>Solver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</dc:creator>
  <cp:lastModifiedBy>Guillermo</cp:lastModifiedBy>
  <dcterms:created xsi:type="dcterms:W3CDTF">2021-03-25T15:57:57Z</dcterms:created>
  <dcterms:modified xsi:type="dcterms:W3CDTF">2021-03-25T19:49:50Z</dcterms:modified>
</cp:coreProperties>
</file>